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26 juillet 2017" sheetId="1" r:id="rId1"/>
    <sheet name="Feuille8" sheetId="2" r:id="rId2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<sst xmlns="http://schemas.openxmlformats.org/spreadsheetml/2006/main" count="87" uniqueCount="74">
  <si>
    <t xml:space="preserve"> </t>
  </si>
  <si>
    <t>Lieu de départ :</t>
  </si>
  <si>
    <t>Capitainerie port du canal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</si>
  <si>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</si>
  <si>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</si>
  <si>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</si>
  <si>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</si>
  <si>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</si>
  <si>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</si>
  <si>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</si>
  <si>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</si>
  <si>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D 31c</t>
  </si>
  <si>
    <t>D31c/D31</t>
  </si>
  <si>
    <t>D116/D110g</t>
  </si>
  <si>
    <t>D 110a</t>
  </si>
  <si>
    <t>D 31</t>
  </si>
  <si>
    <t>D 110b</t>
  </si>
  <si>
    <t>D 20</t>
  </si>
  <si>
    <t>D 79</t>
  </si>
  <si>
    <t>D 87</t>
  </si>
  <si>
    <t>D 37</t>
  </si>
  <si>
    <t>D 15</t>
  </si>
  <si>
    <t>D 181</t>
  </si>
  <si>
    <t>repas</t>
  </si>
  <si>
    <t>CAPITAINERIE</t>
  </si>
  <si>
    <t>OUGES</t>
  </si>
  <si>
    <t>BRETENIERE</t>
  </si>
  <si>
    <t>ROUVRES EN PLAINE</t>
  </si>
  <si>
    <t>TART L'ABBAYE</t>
  </si>
  <si>
    <t>CHAMPDOTRE</t>
  </si>
  <si>
    <t>PONT</t>
  </si>
  <si>
    <t>TILLENAY</t>
  </si>
  <si>
    <t>AUXONNE</t>
  </si>
  <si>
    <t>RAINAN</t>
  </si>
  <si>
    <t>CHEVIGNY</t>
  </si>
  <si>
    <t>PEINTRE</t>
  </si>
  <si>
    <t>MOISSEY</t>
  </si>
  <si>
    <t>OFFLANGES</t>
  </si>
  <si>
    <t>BRANS</t>
  </si>
  <si>
    <t>THERVAY</t>
  </si>
  <si>
    <t>MALANS</t>
  </si>
  <si>
    <t>PESMES</t>
  </si>
  <si>
    <t>D.475</t>
  </si>
  <si>
    <t>D.12</t>
  </si>
  <si>
    <t>D.459</t>
  </si>
  <si>
    <t>D.116/D.20</t>
  </si>
  <si>
    <t>D.116</t>
  </si>
  <si>
    <t>D.116/D.24</t>
  </si>
  <si>
    <t>D.24</t>
  </si>
  <si>
    <t>D.25</t>
  </si>
  <si>
    <t>D.25/D.31</t>
  </si>
  <si>
    <t>D.31/D.31C</t>
  </si>
  <si>
    <t>Voie verte</t>
  </si>
  <si>
    <t>D.31C</t>
  </si>
  <si>
    <t>CARR. D.12</t>
  </si>
  <si>
    <t>CARR. RUE DE PESMES</t>
  </si>
  <si>
    <t>CHASSEY</t>
  </si>
  <si>
    <t>CLERY</t>
  </si>
  <si>
    <t>CARR. D.116</t>
  </si>
  <si>
    <t>VIELVERGE</t>
  </si>
  <si>
    <t>LAMARCHE S/S</t>
  </si>
  <si>
    <t>MAGNY MONT.</t>
  </si>
  <si>
    <t>LONGCHAMP</t>
  </si>
  <si>
    <t>LABERGEMENT</t>
  </si>
  <si>
    <t>GENLIS</t>
  </si>
  <si>
    <t>VARANGES</t>
  </si>
  <si>
    <t>BRETENIERES</t>
  </si>
  <si>
    <t>PETIT OUGES</t>
  </si>
  <si>
    <t>calcul itinéraire : 682573</t>
  </si>
  <si>
    <t>pause</t>
  </si>
  <si>
    <t>départ à</t>
  </si>
  <si>
    <t>Restaurant "Les jardins gourmands", route de Dole, 70140 Pesmes</t>
  </si>
  <si>
    <t>03.84.31.20.20</t>
  </si>
  <si>
    <t>SORTIE mercredi  26 juillet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</si>
</sst>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1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21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0" fontId="2" fillId="0" borderId="15" xfId="0" applyNumberFormat="1" applyFont="1" applyBorder="1" applyAlignment="1">
      <alignment vertical="center"/>
    </xf>
    <xf numFmtId="20" fontId="2" fillId="0" borderId="20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20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20" fontId="2" fillId="3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6" fontId="1" fillId="0" borderId="1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0" fontId="2" fillId="33" borderId="19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0" fontId="2" fillId="33" borderId="22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4" fillId="10" borderId="30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3" fillId="10" borderId="31" xfId="0" applyFont="1" applyFill="1" applyBorder="1" applyAlignment="1">
      <alignment vertical="center"/>
    </xf>
    <xf numFmtId="20" fontId="3" fillId="10" borderId="31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/>
    </xf>
    <xf numFmtId="0" fontId="4" fillId="10" borderId="33" xfId="0" applyFont="1" applyFill="1" applyBorder="1" applyAlignment="1">
      <alignment/>
    </xf>
    <xf numFmtId="20" fontId="3" fillId="10" borderId="34" xfId="0" applyNumberFormat="1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/>
    </xf>
    <xf numFmtId="0" fontId="3" fillId="10" borderId="30" xfId="0" applyFont="1" applyFill="1" applyBorder="1" applyAlignment="1">
      <alignment vertical="center"/>
    </xf>
    <xf numFmtId="0" fontId="3" fillId="10" borderId="33" xfId="0" applyFont="1" applyFill="1" applyBorder="1" applyAlignment="1">
      <alignment vertical="center"/>
    </xf>
    <xf numFmtId="0" fontId="3" fillId="10" borderId="34" xfId="0" applyFont="1" applyFill="1" applyBorder="1" applyAlignment="1">
      <alignment vertical="center"/>
    </xf>
    <xf numFmtId="0" fontId="4" fillId="10" borderId="3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10" borderId="36" xfId="0" applyFont="1" applyFill="1" applyBorder="1" applyAlignment="1">
      <alignment horizontal="center" vertical="center"/>
    </xf>
    <xf numFmtId="0" fontId="0" fillId="10" borderId="37" xfId="0" applyFill="1" applyBorder="1" applyAlignment="1">
      <alignment vertical="center"/>
    </xf>
    <xf numFmtId="0" fontId="4" fillId="10" borderId="38" xfId="0" applyFont="1" applyFill="1" applyBorder="1" applyAlignment="1">
      <alignment horizontal="right"/>
    </xf>
    <xf numFmtId="0" fontId="4" fillId="10" borderId="39" xfId="0" applyFont="1" applyFill="1" applyBorder="1" applyAlignment="1">
      <alignment horizontal="right"/>
    </xf>
    <xf numFmtId="20" fontId="2" fillId="33" borderId="17" xfId="0" applyNumberFormat="1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8" xfId="0" applyFont="1" applyFill="1" applyBorder="1" applyAlignment="1">
      <alignment horizontal="right" vertical="center"/>
    </xf>
    <xf numFmtId="0" fontId="3" fillId="10" borderId="39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E19" sqref="E19"/>
    </sheetView>
  </sheetViews>
  <sheetFormatPr defaultColWidth="9.28125" defaultRowHeight="12.75"/>
  <cols>
    <col min="1" max="1" width="13.00390625" style="1" customWidth="1"/>
    <col min="2" max="2" width="23.7109375" style="1" bestFit="1" customWidth="1"/>
    <col min="3" max="3" width="11.8515625" style="1" bestFit="1" customWidth="1"/>
    <col min="4" max="4" width="9.28125" style="1" customWidth="1"/>
    <col min="5" max="5" width="11.00390625" style="1" bestFit="1" customWidth="1"/>
    <col min="6" max="6" width="15.140625" style="1" bestFit="1" customWidth="1"/>
    <col min="7" max="10" width="9.28125" style="1" customWidth="1"/>
    <col min="11" max="11" width="21.8515625" style="1" bestFit="1" customWidth="1"/>
    <col min="12" max="12" width="12.421875" style="1" bestFit="1" customWidth="1"/>
    <col min="13" max="16384" width="9.28125" style="1" customWidth="1"/>
  </cols>
  <sheetData>
    <row r="1" spans="1:6" ht="22.5">
      <c r="A1" s="69" t="s">
        <v>73</v>
      </c>
      <c r="B1" s="69"/>
      <c r="C1" s="69"/>
      <c r="D1" s="69"/>
      <c r="E1" s="69"/>
      <c r="F1" s="69"/>
    </row>
    <row r="2" spans="1:5" ht="15">
      <c r="A2" s="1" t="s">
        <v>0</v>
      </c>
      <c r="B2" s="1" t="s">
        <v>0</v>
      </c>
      <c r="E2" s="2"/>
    </row>
    <row r="3" spans="2:5" ht="18">
      <c r="B3" s="3" t="s">
        <v>1</v>
      </c>
      <c r="C3" s="70" t="s">
        <v>2</v>
      </c>
      <c r="D3" s="70"/>
      <c r="E3" s="70"/>
    </row>
    <row r="4" spans="2:5" ht="18">
      <c r="B4" s="3" t="s">
        <v>3</v>
      </c>
      <c r="C4" s="4">
        <v>0.3541666666666667</v>
      </c>
      <c r="D4" s="3"/>
      <c r="E4" s="5"/>
    </row>
    <row r="5" spans="2:9" ht="18">
      <c r="B5" s="3" t="s">
        <v>4</v>
      </c>
      <c r="C5" s="6">
        <v>21</v>
      </c>
      <c r="D5" s="3"/>
      <c r="E5" s="5"/>
      <c r="I5" s="11"/>
    </row>
    <row r="6" spans="5:9" ht="15.75" thickBot="1">
      <c r="E6" s="2"/>
      <c r="I6" s="11"/>
    </row>
    <row r="7" spans="1:9" ht="21.75" customHeight="1">
      <c r="A7" s="7" t="s">
        <v>5</v>
      </c>
      <c r="B7" s="8" t="s">
        <v>6</v>
      </c>
      <c r="C7" s="8" t="s">
        <v>7</v>
      </c>
      <c r="D7" s="8" t="s">
        <v>8</v>
      </c>
      <c r="E7" s="9" t="s">
        <v>9</v>
      </c>
      <c r="F7" s="10" t="s">
        <v>10</v>
      </c>
      <c r="I7" s="11"/>
    </row>
    <row r="8" spans="1:6" ht="21.75" customHeight="1">
      <c r="A8" s="12"/>
      <c r="B8" s="13" t="s">
        <v>24</v>
      </c>
      <c r="C8" s="13">
        <v>0</v>
      </c>
      <c r="D8" s="13"/>
      <c r="E8" s="14">
        <v>0.3541666666666667</v>
      </c>
      <c r="F8" s="15"/>
    </row>
    <row r="9" spans="1:6" ht="21.75" customHeight="1">
      <c r="A9" s="16" t="s">
        <v>52</v>
      </c>
      <c r="B9" s="17" t="s">
        <v>25</v>
      </c>
      <c r="C9" s="18">
        <v>7.03</v>
      </c>
      <c r="D9" s="18">
        <f>C9+D8</f>
        <v>7.03</v>
      </c>
      <c r="E9" s="19">
        <f>(E8+(C9/$C$5*"01:0:0"))</f>
        <v>0.36811507936507937</v>
      </c>
      <c r="F9" s="20"/>
    </row>
    <row r="10" spans="1:6" ht="21.75" customHeight="1">
      <c r="A10" s="16" t="s">
        <v>11</v>
      </c>
      <c r="B10" s="18" t="s">
        <v>26</v>
      </c>
      <c r="C10" s="18">
        <v>4.58</v>
      </c>
      <c r="D10" s="18">
        <f>C10+D9</f>
        <v>11.61</v>
      </c>
      <c r="E10" s="19">
        <f>(E9+(C10/$C$5*"01:0:0"))</f>
        <v>0.37720238095238096</v>
      </c>
      <c r="F10" s="20"/>
    </row>
    <row r="11" spans="1:6" ht="21.75" customHeight="1">
      <c r="A11" s="16" t="s">
        <v>12</v>
      </c>
      <c r="B11" s="18" t="s">
        <v>27</v>
      </c>
      <c r="C11" s="18">
        <v>2.86</v>
      </c>
      <c r="D11" s="18">
        <f>C11+D10</f>
        <v>14.469999999999999</v>
      </c>
      <c r="E11" s="19">
        <f>(E10+(C11/$C$5*"01:0:0"))</f>
        <v>0.3828769841269841</v>
      </c>
      <c r="F11" s="20"/>
    </row>
    <row r="12" spans="1:6" ht="21.75" customHeight="1">
      <c r="A12" s="16" t="s">
        <v>13</v>
      </c>
      <c r="B12" s="18" t="s">
        <v>28</v>
      </c>
      <c r="C12" s="18">
        <v>11.1</v>
      </c>
      <c r="D12" s="18">
        <f>C12+D11</f>
        <v>25.57</v>
      </c>
      <c r="E12" s="19">
        <f>(E11+(C12/$C$5*"01:0:0"))</f>
        <v>0.4049007936507936</v>
      </c>
      <c r="F12" s="20"/>
    </row>
    <row r="13" spans="1:6" ht="21.75" customHeight="1">
      <c r="A13" s="32" t="s">
        <v>14</v>
      </c>
      <c r="B13" s="33" t="s">
        <v>29</v>
      </c>
      <c r="C13" s="33">
        <v>6.5</v>
      </c>
      <c r="D13" s="33">
        <f>C13+D12</f>
        <v>32.07</v>
      </c>
      <c r="E13" s="75">
        <f>(E12+(C13/$C$5*"01:0:0"))</f>
        <v>0.41779761904761903</v>
      </c>
      <c r="F13" s="20"/>
    </row>
    <row r="14" spans="1:9" ht="21.75" customHeight="1">
      <c r="A14" s="25" t="s">
        <v>15</v>
      </c>
      <c r="B14" s="26" t="s">
        <v>30</v>
      </c>
      <c r="C14" s="26">
        <v>0.85</v>
      </c>
      <c r="D14" s="26">
        <f>C14+D13</f>
        <v>32.92</v>
      </c>
      <c r="E14" s="38">
        <f>(E13+(C14/$C$5*"01:0:0"))</f>
        <v>0.41948412698412696</v>
      </c>
      <c r="F14" s="20"/>
      <c r="I14" s="11"/>
    </row>
    <row r="15" spans="1:6" ht="21.75" customHeight="1">
      <c r="A15" s="21" t="s">
        <v>16</v>
      </c>
      <c r="B15" s="22" t="s">
        <v>31</v>
      </c>
      <c r="C15" s="22">
        <v>3.27</v>
      </c>
      <c r="D15" s="22">
        <f aca="true" t="shared" si="0" ref="D15:D26">C15+D14</f>
        <v>36.190000000000005</v>
      </c>
      <c r="E15" s="75">
        <f>(E14+(C15/$C$5*"01:0:0"))</f>
        <v>0.4259722222222222</v>
      </c>
      <c r="F15" s="24"/>
    </row>
    <row r="16" spans="1:6" ht="21.75" customHeight="1">
      <c r="A16" s="65" t="s">
        <v>17</v>
      </c>
      <c r="B16" s="59" t="s">
        <v>32</v>
      </c>
      <c r="C16" s="59">
        <v>3.02</v>
      </c>
      <c r="D16" s="59">
        <f t="shared" si="0"/>
        <v>39.21000000000001</v>
      </c>
      <c r="E16" s="60">
        <f aca="true" t="shared" si="1" ref="E16:E26">(E15+(C16/$C$5*"01:0:0"))</f>
        <v>0.4319642857142857</v>
      </c>
      <c r="F16" s="71" t="s">
        <v>69</v>
      </c>
    </row>
    <row r="17" spans="1:6" ht="21.75" customHeight="1">
      <c r="A17" s="66"/>
      <c r="B17" s="67"/>
      <c r="C17" s="77" t="s">
        <v>70</v>
      </c>
      <c r="D17" s="78"/>
      <c r="E17" s="63">
        <v>0.4444444444444444</v>
      </c>
      <c r="F17" s="76"/>
    </row>
    <row r="18" spans="1:6" ht="21.75" customHeight="1">
      <c r="A18" s="25" t="s">
        <v>18</v>
      </c>
      <c r="B18" s="26" t="s">
        <v>33</v>
      </c>
      <c r="C18" s="26">
        <v>8.75</v>
      </c>
      <c r="D18" s="26">
        <f>C18+D16</f>
        <v>47.96000000000001</v>
      </c>
      <c r="E18" s="27">
        <f>(E17+(C18/$C$5*"01:0:0"))</f>
        <v>0.4618055555555555</v>
      </c>
      <c r="F18" s="28"/>
    </row>
    <row r="19" spans="1:6" ht="21.75" customHeight="1">
      <c r="A19" s="16" t="s">
        <v>19</v>
      </c>
      <c r="B19" s="18" t="s">
        <v>34</v>
      </c>
      <c r="C19" s="18">
        <v>2.42</v>
      </c>
      <c r="D19" s="18">
        <f t="shared" si="0"/>
        <v>50.38000000000001</v>
      </c>
      <c r="E19" s="19">
        <f t="shared" si="1"/>
        <v>0.46660714285714283</v>
      </c>
      <c r="F19" s="20"/>
    </row>
    <row r="20" spans="1:6" ht="21.75" customHeight="1">
      <c r="A20" s="16" t="s">
        <v>19</v>
      </c>
      <c r="B20" s="18" t="s">
        <v>35</v>
      </c>
      <c r="C20" s="18">
        <v>2.15</v>
      </c>
      <c r="D20" s="18">
        <f t="shared" si="0"/>
        <v>52.53000000000001</v>
      </c>
      <c r="E20" s="19">
        <f t="shared" si="1"/>
        <v>0.47087301587301583</v>
      </c>
      <c r="F20" s="20"/>
    </row>
    <row r="21" spans="1:6" ht="21.75" customHeight="1">
      <c r="A21" s="16" t="s">
        <v>20</v>
      </c>
      <c r="B21" s="18" t="s">
        <v>36</v>
      </c>
      <c r="C21" s="18">
        <v>3.72</v>
      </c>
      <c r="D21" s="18">
        <f t="shared" si="0"/>
        <v>56.25000000000001</v>
      </c>
      <c r="E21" s="19">
        <f t="shared" si="1"/>
        <v>0.4782539682539682</v>
      </c>
      <c r="F21" s="20"/>
    </row>
    <row r="22" spans="1:6" ht="21.75" customHeight="1">
      <c r="A22" s="16" t="s">
        <v>0</v>
      </c>
      <c r="B22" s="18" t="s">
        <v>37</v>
      </c>
      <c r="C22" s="18">
        <v>2.34</v>
      </c>
      <c r="D22" s="18">
        <f t="shared" si="0"/>
        <v>58.59</v>
      </c>
      <c r="E22" s="19">
        <f t="shared" si="1"/>
        <v>0.4828968253968253</v>
      </c>
      <c r="F22" s="20"/>
    </row>
    <row r="23" spans="1:6" ht="21.75" customHeight="1">
      <c r="A23" s="16" t="s">
        <v>0</v>
      </c>
      <c r="B23" s="18" t="s">
        <v>38</v>
      </c>
      <c r="C23" s="18">
        <v>3.67</v>
      </c>
      <c r="D23" s="18">
        <f t="shared" si="0"/>
        <v>62.260000000000005</v>
      </c>
      <c r="E23" s="19">
        <f t="shared" si="1"/>
        <v>0.49017857142857135</v>
      </c>
      <c r="F23" s="20"/>
    </row>
    <row r="24" spans="1:6" ht="21.75" customHeight="1">
      <c r="A24" s="16" t="s">
        <v>21</v>
      </c>
      <c r="B24" s="18" t="s">
        <v>39</v>
      </c>
      <c r="C24" s="18">
        <v>4.48</v>
      </c>
      <c r="D24" s="18">
        <f t="shared" si="0"/>
        <v>66.74000000000001</v>
      </c>
      <c r="E24" s="19">
        <f t="shared" si="1"/>
        <v>0.49906746031746024</v>
      </c>
      <c r="F24" s="29"/>
    </row>
    <row r="25" spans="1:6" ht="21.75" customHeight="1">
      <c r="A25" s="21" t="s">
        <v>22</v>
      </c>
      <c r="B25" s="22" t="s">
        <v>40</v>
      </c>
      <c r="C25" s="22">
        <v>2.72</v>
      </c>
      <c r="D25" s="22">
        <f t="shared" si="0"/>
        <v>69.46000000000001</v>
      </c>
      <c r="E25" s="23">
        <f t="shared" si="1"/>
        <v>0.5044642857142856</v>
      </c>
      <c r="F25" s="30"/>
    </row>
    <row r="26" spans="1:6" ht="21.75" customHeight="1">
      <c r="A26" s="65" t="s">
        <v>22</v>
      </c>
      <c r="B26" s="59" t="s">
        <v>41</v>
      </c>
      <c r="C26" s="59">
        <v>3.08</v>
      </c>
      <c r="D26" s="59">
        <f t="shared" si="0"/>
        <v>72.54</v>
      </c>
      <c r="E26" s="60">
        <f t="shared" si="1"/>
        <v>0.5105753968253967</v>
      </c>
      <c r="F26" s="71" t="s">
        <v>23</v>
      </c>
    </row>
    <row r="27" spans="1:14" ht="21.75" customHeight="1">
      <c r="A27" s="66"/>
      <c r="B27" s="67"/>
      <c r="C27" s="67"/>
      <c r="D27" s="67"/>
      <c r="E27" s="63">
        <v>0.5833333333333334</v>
      </c>
      <c r="F27" s="72"/>
      <c r="I27" s="11"/>
      <c r="K27"/>
      <c r="L27"/>
      <c r="M27"/>
      <c r="N27"/>
    </row>
    <row r="28" spans="1:14" ht="21.75" customHeight="1">
      <c r="A28" s="32" t="s">
        <v>42</v>
      </c>
      <c r="B28" s="33" t="s">
        <v>54</v>
      </c>
      <c r="C28" s="33">
        <f>72.97-72.54</f>
        <v>0.4299999999999926</v>
      </c>
      <c r="D28" s="26">
        <f>C28+D26</f>
        <v>72.97</v>
      </c>
      <c r="E28" s="27">
        <f aca="true" t="shared" si="2" ref="E28:E36">(E27+(C28/$C$5*"01:0:0"))</f>
        <v>0.584186507936508</v>
      </c>
      <c r="F28" s="28"/>
      <c r="K28"/>
      <c r="L28"/>
      <c r="M28"/>
      <c r="N28"/>
    </row>
    <row r="29" spans="1:14" ht="21.75" customHeight="1">
      <c r="A29" s="34" t="s">
        <v>43</v>
      </c>
      <c r="B29" s="35" t="s">
        <v>55</v>
      </c>
      <c r="C29" s="35">
        <f>73.34-72.97</f>
        <v>0.37000000000000455</v>
      </c>
      <c r="D29" s="18">
        <f aca="true" t="shared" si="3" ref="D29:D36">C29+D28</f>
        <v>73.34</v>
      </c>
      <c r="E29" s="19">
        <f t="shared" si="2"/>
        <v>0.584920634920635</v>
      </c>
      <c r="F29" s="20"/>
      <c r="K29"/>
      <c r="L29"/>
      <c r="M29"/>
      <c r="N29"/>
    </row>
    <row r="30" spans="1:14" ht="21.75" customHeight="1">
      <c r="A30" s="34"/>
      <c r="B30" s="35" t="s">
        <v>56</v>
      </c>
      <c r="C30" s="35">
        <f>74.75-73.34</f>
        <v>1.4099999999999966</v>
      </c>
      <c r="D30" s="18">
        <f t="shared" si="3"/>
        <v>74.75</v>
      </c>
      <c r="E30" s="19">
        <f t="shared" si="2"/>
        <v>0.587718253968254</v>
      </c>
      <c r="F30" s="20"/>
      <c r="K30"/>
      <c r="L30"/>
      <c r="M30"/>
      <c r="N30"/>
    </row>
    <row r="31" spans="1:14" ht="21.75" customHeight="1">
      <c r="A31" s="36" t="s">
        <v>44</v>
      </c>
      <c r="B31" s="37" t="s">
        <v>57</v>
      </c>
      <c r="C31" s="37">
        <f>76.72-74.75</f>
        <v>1.9699999999999989</v>
      </c>
      <c r="D31" s="22">
        <f t="shared" si="3"/>
        <v>76.72</v>
      </c>
      <c r="E31" s="23">
        <f t="shared" si="2"/>
        <v>0.5916269841269841</v>
      </c>
      <c r="F31" s="24"/>
      <c r="K31"/>
      <c r="L31"/>
      <c r="M31"/>
      <c r="N31"/>
    </row>
    <row r="32" spans="1:14" ht="21.75" customHeight="1">
      <c r="A32" s="34" t="s">
        <v>44</v>
      </c>
      <c r="B32" s="35" t="s">
        <v>58</v>
      </c>
      <c r="C32" s="35">
        <f>80.47-76.72</f>
        <v>3.75</v>
      </c>
      <c r="D32" s="35">
        <f t="shared" si="3"/>
        <v>80.47</v>
      </c>
      <c r="E32" s="38">
        <f t="shared" si="2"/>
        <v>0.5990674603174603</v>
      </c>
      <c r="F32" s="39"/>
      <c r="K32"/>
      <c r="L32"/>
      <c r="M32"/>
      <c r="N32"/>
    </row>
    <row r="33" spans="1:14" ht="21.75" customHeight="1">
      <c r="A33" s="32" t="s">
        <v>45</v>
      </c>
      <c r="B33" s="33" t="s">
        <v>59</v>
      </c>
      <c r="C33" s="33">
        <f>84-80.47</f>
        <v>3.530000000000001</v>
      </c>
      <c r="D33" s="26">
        <f t="shared" si="3"/>
        <v>84</v>
      </c>
      <c r="E33" s="38">
        <f t="shared" si="2"/>
        <v>0.6060714285714285</v>
      </c>
      <c r="F33" s="28"/>
      <c r="K33"/>
      <c r="L33"/>
      <c r="M33"/>
      <c r="N33"/>
    </row>
    <row r="34" spans="1:14" ht="21.75" customHeight="1">
      <c r="A34" s="32" t="s">
        <v>46</v>
      </c>
      <c r="B34" s="35" t="s">
        <v>60</v>
      </c>
      <c r="C34" s="35">
        <f>89.5-84</f>
        <v>5.5</v>
      </c>
      <c r="D34" s="18">
        <f t="shared" si="3"/>
        <v>89.5</v>
      </c>
      <c r="E34" s="38">
        <f t="shared" si="2"/>
        <v>0.6169841269841269</v>
      </c>
      <c r="F34" s="20"/>
      <c r="K34"/>
      <c r="L34"/>
      <c r="M34"/>
      <c r="N34"/>
    </row>
    <row r="35" spans="1:14" ht="21.75" customHeight="1">
      <c r="A35" s="34" t="s">
        <v>46</v>
      </c>
      <c r="B35" s="35" t="s">
        <v>61</v>
      </c>
      <c r="C35" s="35">
        <f>93.21-89.5</f>
        <v>3.7099999999999937</v>
      </c>
      <c r="D35" s="18">
        <f t="shared" si="3"/>
        <v>93.21</v>
      </c>
      <c r="E35" s="38">
        <f t="shared" si="2"/>
        <v>0.624345238095238</v>
      </c>
      <c r="F35" s="20"/>
      <c r="K35"/>
      <c r="L35"/>
      <c r="M35"/>
      <c r="N35"/>
    </row>
    <row r="36" spans="1:14" ht="21.75" customHeight="1">
      <c r="A36" s="34" t="s">
        <v>47</v>
      </c>
      <c r="B36" s="35" t="s">
        <v>62</v>
      </c>
      <c r="C36" s="35">
        <f>98.34-93.21</f>
        <v>5.13000000000001</v>
      </c>
      <c r="D36" s="18">
        <f t="shared" si="3"/>
        <v>98.34</v>
      </c>
      <c r="E36" s="38">
        <f t="shared" si="2"/>
        <v>0.6345238095238095</v>
      </c>
      <c r="F36" s="41"/>
      <c r="K36"/>
      <c r="L36"/>
      <c r="M36"/>
      <c r="N36"/>
    </row>
    <row r="37" spans="1:14" ht="21.75" customHeight="1">
      <c r="A37" s="49" t="s">
        <v>48</v>
      </c>
      <c r="B37" s="50" t="s">
        <v>63</v>
      </c>
      <c r="C37" s="50">
        <f>101.23-98.34</f>
        <v>2.8900000000000006</v>
      </c>
      <c r="D37" s="22">
        <f aca="true" t="shared" si="4" ref="D37:D42">C37+D36</f>
        <v>101.23</v>
      </c>
      <c r="E37" s="51">
        <f aca="true" t="shared" si="5" ref="E37:E42">(E36+(C37/$C$5*"01:0:0"))</f>
        <v>0.6402579365079365</v>
      </c>
      <c r="F37" s="52"/>
      <c r="K37"/>
      <c r="L37"/>
      <c r="M37"/>
      <c r="N37"/>
    </row>
    <row r="38" spans="1:6" ht="21.75" customHeight="1">
      <c r="A38" s="57" t="s">
        <v>49</v>
      </c>
      <c r="B38" s="58" t="s">
        <v>64</v>
      </c>
      <c r="C38" s="58">
        <f>104.5-101.23</f>
        <v>3.269999999999996</v>
      </c>
      <c r="D38" s="59">
        <f t="shared" si="4"/>
        <v>104.5</v>
      </c>
      <c r="E38" s="60">
        <f t="shared" si="5"/>
        <v>0.6467460317460317</v>
      </c>
      <c r="F38" s="61"/>
    </row>
    <row r="39" spans="1:6" ht="21.75" customHeight="1">
      <c r="A39" s="62"/>
      <c r="B39" s="68" t="s">
        <v>69</v>
      </c>
      <c r="C39" s="73" t="s">
        <v>70</v>
      </c>
      <c r="D39" s="74"/>
      <c r="E39" s="63">
        <v>0.65625</v>
      </c>
      <c r="F39" s="64"/>
    </row>
    <row r="40" spans="1:6" ht="21.75" customHeight="1">
      <c r="A40" s="53" t="s">
        <v>49</v>
      </c>
      <c r="B40" s="54" t="s">
        <v>65</v>
      </c>
      <c r="C40" s="54">
        <f>106.89-104.5</f>
        <v>2.3900000000000006</v>
      </c>
      <c r="D40" s="26">
        <f>C40+D38</f>
        <v>106.89</v>
      </c>
      <c r="E40" s="55">
        <f>(E39+(C40/$C$5*"01:0:0"))</f>
        <v>0.6609920634920635</v>
      </c>
      <c r="F40" s="56"/>
    </row>
    <row r="41" spans="1:6" ht="21.75" customHeight="1">
      <c r="A41" s="46" t="s">
        <v>50</v>
      </c>
      <c r="B41" s="45" t="s">
        <v>27</v>
      </c>
      <c r="C41" s="45">
        <f>111.36-106.89</f>
        <v>4.469999999999999</v>
      </c>
      <c r="D41" s="18">
        <f t="shared" si="4"/>
        <v>111.36</v>
      </c>
      <c r="E41" s="38">
        <f t="shared" si="5"/>
        <v>0.6698611111111111</v>
      </c>
      <c r="F41" s="42"/>
    </row>
    <row r="42" spans="1:6" ht="21.75" customHeight="1">
      <c r="A42" s="44" t="s">
        <v>51</v>
      </c>
      <c r="B42" s="45" t="s">
        <v>66</v>
      </c>
      <c r="C42" s="45">
        <f>114.63-111.36</f>
        <v>3.269999999999996</v>
      </c>
      <c r="D42" s="18">
        <f t="shared" si="4"/>
        <v>114.63</v>
      </c>
      <c r="E42" s="38">
        <f t="shared" si="5"/>
        <v>0.6763492063492064</v>
      </c>
      <c r="F42" s="42"/>
    </row>
    <row r="43" spans="1:6" ht="21.75" customHeight="1">
      <c r="A43" s="44" t="s">
        <v>53</v>
      </c>
      <c r="B43" s="45" t="s">
        <v>67</v>
      </c>
      <c r="C43" s="45">
        <f>117.98-114.63</f>
        <v>3.3500000000000085</v>
      </c>
      <c r="D43" s="18">
        <f>C43+D42</f>
        <v>117.98</v>
      </c>
      <c r="E43" s="38">
        <f>(E42+(C43/$C$5*"01:0:0"))</f>
        <v>0.6829960317460317</v>
      </c>
      <c r="F43" s="42"/>
    </row>
    <row r="44" spans="1:6" ht="21.75" customHeight="1">
      <c r="A44" s="44"/>
      <c r="B44" s="45" t="s">
        <v>25</v>
      </c>
      <c r="C44" s="45">
        <f>119.34-117.98</f>
        <v>1.3599999999999994</v>
      </c>
      <c r="D44" s="18">
        <f>C44+D43</f>
        <v>119.34</v>
      </c>
      <c r="E44" s="38">
        <f>(E43+(C44/$C$5*"01:0:0"))</f>
        <v>0.6856944444444444</v>
      </c>
      <c r="F44" s="42"/>
    </row>
    <row r="45" spans="1:6" ht="21.75" customHeight="1" thickBot="1">
      <c r="A45" s="47"/>
      <c r="B45" s="48" t="s">
        <v>24</v>
      </c>
      <c r="C45" s="48">
        <f>126.33-119.34</f>
        <v>6.989999999999995</v>
      </c>
      <c r="D45" s="31">
        <f>C45+D44</f>
        <v>126.33</v>
      </c>
      <c r="E45" s="40">
        <f>(E44+(C45/$C$5*"01:0:0"))</f>
        <v>0.699563492063492</v>
      </c>
      <c r="F45" s="43"/>
    </row>
    <row r="47" ht="15">
      <c r="A47" s="1" t="s">
        <v>71</v>
      </c>
    </row>
    <row r="48" ht="15">
      <c r="A48" s="1" t="s">
        <v>72</v>
      </c>
    </row>
  </sheetData>
  <sheetProtection/>
  <mergeCells count="6">
    <mergeCell ref="A1:F1"/>
    <mergeCell ref="C3:E3"/>
    <mergeCell ref="F26:F27"/>
    <mergeCell ref="C39:D39"/>
    <mergeCell ref="F16:F17"/>
    <mergeCell ref="C17:D17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11.57421875" defaultRowHeight="12.75"/>
  <sheetData>
    <row r="1" ht="12.75">
      <c r="A1" t="s">
        <v>68</v>
      </c>
    </row>
  </sheetData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2013-04-20T17:02:02Z</cp:lastPrinted>
  <dcterms:created xsi:type="dcterms:W3CDTF">2013-04-20T16:02:08Z</dcterms:created>
  <dcterms:modified xsi:type="dcterms:W3CDTF">2017-02-01T09:33:31Z</dcterms:modified>
  <cp:category/>
  <cp:version/>
  <cp:contentType/>
  <cp:contentStatus/>
</cp:coreProperties>
</file>